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3\"/>
    </mc:Choice>
  </mc:AlternateContent>
  <xr:revisionPtr revIDLastSave="0" documentId="13_ncr:1_{F02778EA-6D14-461D-85E8-BCA7E19A5D5B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7" i="1" l="1"/>
  <c r="C35" i="1"/>
  <c r="C29" i="1"/>
  <c r="I38" i="1"/>
  <c r="I37" i="1"/>
  <c r="I36" i="1"/>
  <c r="I35" i="1"/>
  <c r="I34" i="1"/>
  <c r="C30" i="1"/>
  <c r="F71" i="2"/>
  <c r="F72" i="2" s="1"/>
  <c r="E71" i="2"/>
  <c r="E72" i="2" s="1"/>
  <c r="F70" i="2"/>
  <c r="E70" i="2"/>
  <c r="G68" i="2"/>
  <c r="G70" i="2" s="1"/>
  <c r="G71" i="2" s="1"/>
  <c r="G72" i="2" s="1"/>
  <c r="F68" i="2"/>
  <c r="E68" i="2"/>
  <c r="G67" i="2"/>
  <c r="F67" i="2"/>
  <c r="E67" i="2"/>
  <c r="D67" i="2"/>
  <c r="H67" i="2" s="1"/>
  <c r="H66" i="2"/>
  <c r="G66" i="2"/>
  <c r="F66" i="2"/>
  <c r="E66" i="2"/>
  <c r="D66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32" i="1" l="1"/>
  <c r="C31" i="1"/>
  <c r="C38" i="1"/>
  <c r="D68" i="2"/>
  <c r="C39" i="1" l="1"/>
  <c r="C40" i="1"/>
  <c r="C42" i="1" s="1"/>
  <c r="H68" i="2"/>
  <c r="D70" i="2"/>
  <c r="D71" i="2" l="1"/>
  <c r="H70" i="2"/>
  <c r="D72" i="2" l="1"/>
  <c r="H72" i="2" s="1"/>
  <c r="H71" i="2"/>
</calcChain>
</file>

<file path=xl/sharedStrings.xml><?xml version="1.0" encoding="utf-8"?>
<sst xmlns="http://schemas.openxmlformats.org/spreadsheetml/2006/main" count="292" uniqueCount="149">
  <si>
    <t>СВОДКА ЗАТРАТ</t>
  </si>
  <si>
    <t>P_0843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</si>
  <si>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</si>
  <si>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</si>
  <si>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</si>
  <si>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</si>
  <si>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</si>
  <si>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</si>
  <si>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</si>
  <si>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</si>
  <si>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</si>
  <si>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</si>
  <si>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</si>
  <si>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</si>
  <si>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</si>
  <si>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</si>
  <si>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</si>
  <si>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</si>
  <si>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</si>
  <si>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</si>
  <si>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</si>
  <si>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</si>
  <si>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</si>
  <si>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</si>
  <si>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</si>
  <si>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</si>
  <si>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</si>
  <si>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</si>
  <si>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</si>
  <si>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</si>
  <si>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</si>
  <si>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</si>
  <si>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</si>
  <si>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</si>
  <si>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</si>
  <si>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</si>
  <si>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</si>
  <si>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</si>
  <si>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</si>
  <si>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</si>
  <si>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</si>
  <si>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</si>
  <si>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</si>
  <si>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</si>
  <si>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</si>
  <si>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</si>
  <si>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</si>
  <si>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</si>
  <si>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</si>
  <si>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</si>
  <si>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</si>
  <si>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</si>
  <si>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</si>
  <si>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</si>
  <si>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</si>
  <si>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</si>
  <si>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</si>
  <si>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</si>
  <si>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</si>
  <si>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</si>
  <si>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</si>
  <si>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</si>
  <si>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</si>
  <si>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</si>
  <si>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</si>
  <si>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</si>
  <si>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</si>
  <si>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</si>
  <si>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</si>
  <si>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</si>
  <si>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</si>
  <si>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</si>
  <si>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</si>
  <si>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</si>
  <si>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</si>
  <si>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</si>
  <si>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</si>
  <si>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</si>
  <si>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</si>
  <si>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</si>
  <si>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</si>
  <si>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</si>
  <si>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</si>
  <si>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</si>
  <si>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</si>
  <si>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</si>
  <si>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</si>
  <si>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</si>
  <si>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</si>
  <si>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</si>
  <si>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</si>
  <si>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</si>
  <si>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</si>
  <si>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</si>
  <si>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</si>
  <si>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</si>
  <si>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</si>
  <si>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</si>
  <si>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</si>
  <si>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</si>
  <si>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</si>
  <si>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</si>
  <si>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</si>
  <si>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</si>
  <si>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</si>
  <si>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</si>
  <si>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</si>
  <si>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</si>
  <si>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</si>
  <si>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</si>
  <si>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</si>
  <si>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</si>
  <si>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</si>
  <si>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</si>
  <si>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</si>
  <si>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</si>
  <si>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</si>
  <si>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</si>
  <si>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</si>
  <si>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</si>
  <si>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</si>
  <si>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</si>
  <si>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</si>
  <si>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</si>
  <si>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</si>
  <si>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</si>
  <si>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</si>
  <si>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</si>
  <si>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</si>
  <si>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</si>
  <si>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</si>
  <si>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</si>
  <si>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</si>
  <si>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</si>
  <si>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</si>
  <si>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</si>
  <si>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</si>
  <si>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</si>
  <si>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</si>
  <si>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</si>
  <si>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ФСБЦ-05.1.02.07-0066</t>
  </si>
  <si>
    <t>ФСБЦ-21.2.01.01-0038</t>
  </si>
  <si>
    <t>Реконструкция ВЛ-0,4 кВ от КТП КЛВ 1406 10/0,4/250 кВА (протяженностью 3 км), установка приборов учета (91 т.у.)</t>
  </si>
  <si>
    <t>Реконструкция ВЛ-0,4 кВ от КТП КЛВ 1406 10/0,4/250 кВА (протяженностью 3 км), установка приборов учета (91 т.у.)</t>
  </si>
  <si>
    <t>Реконструкция ВЛ-0,4 кВ от КТП КЛВ 1406 10/0,4/250 кВА (протяженностью 3 км), установка приборов учета (91 т.у.)</t>
  </si>
  <si>
    <t>Реконструкция ВЛ-0,4 кВ от КТП КЛВ 1406 10/0,4/250 кВА (протяженностью 3 км), установка приборов учета (91 т.у.)</t>
  </si>
  <si>
    <t>Реконструкция ВЛ-0,4 кВ от КТП КЛВ 1406 10/0,4/250 кВА (протяженностью 3 км), установка приборов учета (91 т.у.)</t>
  </si>
  <si>
    <t>Реконструкция ВЛ-0,4 кВ от КТП КЛВ 1406 10/0,4/250 кВА (протяженностью 3 км), установка приборов учета (91 т.у.)</t>
  </si>
  <si>
    <t>Реконструкция ВЛ-0,4 кВ от КТП КЛВ 1406 10/0,4/250 кВА (протяженностью 3 км), установка приборов учета (91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</si>
</sst>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C9BD95F-9F6F-4707-89E7-5AA2B7FA53B5}"/>
    <cellStyle name="Обычный" xfId="0" builtinId="0"/>
    <cellStyle name="Обычный 2" xfId="4" xr:uid="{63838CF9-D169-4057-A82B-9C554EBECBEA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20.21875" customWidth="1"/>
    <col min="9" max="9" width="15.777343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142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127</v>
      </c>
      <c r="C26" s="54"/>
      <c r="D26" s="51"/>
      <c r="E26" s="51"/>
      <c r="F26" s="51"/>
      <c r="G26" s="52"/>
      <c r="H26" s="52" t="s">
        <v>128</v>
      </c>
      <c r="I26" s="52"/>
    </row>
    <row r="27" spans="1:9" ht="17.100000000000001" customHeight="1" x14ac:dyDescent="0.3">
      <c r="A27" s="55" t="s">
        <v>6</v>
      </c>
      <c r="B27" s="53" t="s">
        <v>129</v>
      </c>
      <c r="C27" s="56">
        <v>0</v>
      </c>
      <c r="D27" s="57"/>
      <c r="E27" s="57"/>
      <c r="F27" s="57"/>
      <c r="G27" s="58" t="s">
        <v>130</v>
      </c>
      <c r="H27" s="58" t="s">
        <v>131</v>
      </c>
      <c r="I27" s="58" t="s">
        <v>132</v>
      </c>
    </row>
    <row r="28" spans="1:9" ht="17.100000000000001" customHeight="1" x14ac:dyDescent="0.3">
      <c r="A28" s="55" t="s">
        <v>7</v>
      </c>
      <c r="B28" s="53" t="s">
        <v>133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134</v>
      </c>
      <c r="C29" s="62">
        <f>ССР!G63*1.2</f>
        <v>907.03891825448397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907.03891825448397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135</v>
      </c>
      <c r="C31" s="62">
        <f>C30-ROUND(C30/1.2,5)</f>
        <v>151.17314825448398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136</v>
      </c>
      <c r="C32" s="67">
        <f>C30*I36</f>
        <v>1052.1581609167818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137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127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129</v>
      </c>
      <c r="C35" s="76">
        <f>ССР!D72+ССР!E72</f>
        <v>17856.634234299199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133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134</v>
      </c>
      <c r="C37" s="76">
        <f>ССР!G72-'Сводка затрат'!C29</f>
        <v>1239.2183538281174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19095.852588127316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135</v>
      </c>
      <c r="C39" s="62">
        <f>C38-ROUND(C38/1.2,5)</f>
        <v>3182.6420981273168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136</v>
      </c>
      <c r="C40" s="77">
        <f>C38*I37</f>
        <v>23130.316931682653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138</v>
      </c>
      <c r="C42" s="103">
        <f>C40+C32</f>
        <v>24182.475092599434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139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10565.1510516</v>
      </c>
      <c r="E25" s="20">
        <v>160.74126162216001</v>
      </c>
      <c r="F25" s="20">
        <v>0</v>
      </c>
      <c r="G25" s="20">
        <v>0</v>
      </c>
      <c r="H25" s="20">
        <v>10725.892313222001</v>
      </c>
    </row>
    <row r="26" spans="1:8" ht="31.2" x14ac:dyDescent="0.3">
      <c r="A26" s="6">
        <v>2</v>
      </c>
      <c r="B26" s="6" t="s">
        <v>24</v>
      </c>
      <c r="C26" s="32" t="s">
        <v>26</v>
      </c>
      <c r="D26" s="20">
        <v>2853.1509119146999</v>
      </c>
      <c r="E26" s="20">
        <v>224.52203175009001</v>
      </c>
      <c r="F26" s="20">
        <v>0</v>
      </c>
      <c r="G26" s="20">
        <v>0</v>
      </c>
      <c r="H26" s="20">
        <v>3077.6729436648002</v>
      </c>
    </row>
    <row r="27" spans="1:8" ht="17.100000000000001" customHeight="1" x14ac:dyDescent="0.3">
      <c r="A27" s="6"/>
      <c r="B27" s="9"/>
      <c r="C27" s="9" t="s">
        <v>27</v>
      </c>
      <c r="D27" s="20">
        <v>13418.301963514999</v>
      </c>
      <c r="E27" s="20">
        <v>385.26329337225002</v>
      </c>
      <c r="F27" s="20">
        <v>0</v>
      </c>
      <c r="G27" s="20">
        <v>0</v>
      </c>
      <c r="H27" s="20">
        <v>13803.565256886999</v>
      </c>
    </row>
    <row r="28" spans="1:8" ht="17.100000000000001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38</v>
      </c>
      <c r="D43" s="20">
        <v>13418.301963514999</v>
      </c>
      <c r="E43" s="20">
        <v>385.26329337225002</v>
      </c>
      <c r="F43" s="20">
        <v>0</v>
      </c>
      <c r="G43" s="20">
        <v>0</v>
      </c>
      <c r="H43" s="20">
        <v>13803.565256886999</v>
      </c>
    </row>
    <row r="44" spans="1:8" ht="17.100000000000001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268.36603927029</v>
      </c>
      <c r="E45" s="20">
        <v>7.7052658674448002</v>
      </c>
      <c r="F45" s="20">
        <v>0</v>
      </c>
      <c r="G45" s="20">
        <v>0</v>
      </c>
      <c r="H45" s="20">
        <v>276.07130513774001</v>
      </c>
    </row>
    <row r="46" spans="1:8" ht="17.100000000000001" customHeight="1" x14ac:dyDescent="0.3">
      <c r="A46" s="6"/>
      <c r="B46" s="9"/>
      <c r="C46" s="9" t="s">
        <v>42</v>
      </c>
      <c r="D46" s="20">
        <v>268.36603927029</v>
      </c>
      <c r="E46" s="20">
        <v>7.7052658674448002</v>
      </c>
      <c r="F46" s="20">
        <v>0</v>
      </c>
      <c r="G46" s="20">
        <v>0</v>
      </c>
      <c r="H46" s="20">
        <v>276.07130513774001</v>
      </c>
    </row>
    <row r="47" spans="1:8" ht="17.100000000000001" customHeight="1" x14ac:dyDescent="0.3">
      <c r="A47" s="6"/>
      <c r="B47" s="9"/>
      <c r="C47" s="9" t="s">
        <v>43</v>
      </c>
      <c r="D47" s="20">
        <v>13686.668002785</v>
      </c>
      <c r="E47" s="20">
        <v>392.96855923969002</v>
      </c>
      <c r="F47" s="20">
        <v>0</v>
      </c>
      <c r="G47" s="20">
        <v>0</v>
      </c>
      <c r="H47" s="20">
        <v>14079.636562025</v>
      </c>
    </row>
    <row r="48" spans="1:8" ht="17.100000000000001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25</v>
      </c>
      <c r="D49" s="20">
        <v>0</v>
      </c>
      <c r="E49" s="20">
        <v>0</v>
      </c>
      <c r="F49" s="20">
        <v>0</v>
      </c>
      <c r="G49" s="20">
        <v>120.03206522975999</v>
      </c>
      <c r="H49" s="20">
        <v>120.03206522975999</v>
      </c>
    </row>
    <row r="50" spans="1:8" ht="31.2" x14ac:dyDescent="0.3">
      <c r="A50" s="6">
        <v>5</v>
      </c>
      <c r="B50" s="6" t="s">
        <v>66</v>
      </c>
      <c r="C50" s="7" t="s">
        <v>68</v>
      </c>
      <c r="D50" s="20">
        <v>357.22203487269002</v>
      </c>
      <c r="E50" s="20">
        <v>10.256479396155999</v>
      </c>
      <c r="F50" s="20">
        <v>0</v>
      </c>
      <c r="G50" s="20">
        <v>0</v>
      </c>
      <c r="H50" s="20">
        <v>367.47851426884</v>
      </c>
    </row>
    <row r="51" spans="1:8" x14ac:dyDescent="0.3">
      <c r="A51" s="6">
        <v>6</v>
      </c>
      <c r="B51" s="6" t="s">
        <v>67</v>
      </c>
      <c r="C51" s="7" t="s">
        <v>69</v>
      </c>
      <c r="D51" s="20">
        <v>0</v>
      </c>
      <c r="E51" s="20">
        <v>0</v>
      </c>
      <c r="F51" s="20">
        <v>0</v>
      </c>
      <c r="G51" s="20">
        <v>305.52811339593001</v>
      </c>
      <c r="H51" s="20">
        <v>305.52811339593001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339.26714355039002</v>
      </c>
      <c r="H52" s="20">
        <v>339.26714355039002</v>
      </c>
    </row>
    <row r="53" spans="1:8" x14ac:dyDescent="0.3">
      <c r="A53" s="6">
        <v>8</v>
      </c>
      <c r="B53" s="6"/>
      <c r="C53" s="7" t="s">
        <v>71</v>
      </c>
      <c r="D53" s="20">
        <v>0</v>
      </c>
      <c r="E53" s="20">
        <v>0</v>
      </c>
      <c r="F53" s="20">
        <v>0</v>
      </c>
      <c r="G53" s="20">
        <v>148.12076204323</v>
      </c>
      <c r="H53" s="20">
        <v>148.12076204323</v>
      </c>
    </row>
    <row r="54" spans="1:8" ht="31.2" x14ac:dyDescent="0.3">
      <c r="A54" s="6">
        <v>9</v>
      </c>
      <c r="B54" s="6" t="s">
        <v>45</v>
      </c>
      <c r="C54" s="7" t="s">
        <v>72</v>
      </c>
      <c r="D54" s="20">
        <v>0</v>
      </c>
      <c r="E54" s="20">
        <v>0</v>
      </c>
      <c r="F54" s="20">
        <v>0</v>
      </c>
      <c r="G54" s="20">
        <v>67.640254195306994</v>
      </c>
      <c r="H54" s="20">
        <v>67.640254195306994</v>
      </c>
    </row>
    <row r="55" spans="1:8" ht="17.100000000000001" customHeight="1" x14ac:dyDescent="0.3">
      <c r="A55" s="6"/>
      <c r="B55" s="9"/>
      <c r="C55" s="9" t="s">
        <v>65</v>
      </c>
      <c r="D55" s="20">
        <v>357.22203487269002</v>
      </c>
      <c r="E55" s="20">
        <v>10.256479396155999</v>
      </c>
      <c r="F55" s="20">
        <v>0</v>
      </c>
      <c r="G55" s="20">
        <v>980.58833841462001</v>
      </c>
      <c r="H55" s="20">
        <v>1348.0668526835</v>
      </c>
    </row>
    <row r="56" spans="1:8" ht="17.100000000000001" customHeight="1" x14ac:dyDescent="0.3">
      <c r="A56" s="6"/>
      <c r="B56" s="9"/>
      <c r="C56" s="9" t="s">
        <v>64</v>
      </c>
      <c r="D56" s="20">
        <v>14043.890037658</v>
      </c>
      <c r="E56" s="20">
        <v>403.22503863585001</v>
      </c>
      <c r="F56" s="20">
        <v>0</v>
      </c>
      <c r="G56" s="20">
        <v>980.58833841462001</v>
      </c>
      <c r="H56" s="20">
        <v>15427.703414707999</v>
      </c>
    </row>
    <row r="57" spans="1:8" ht="17.100000000000001" customHeight="1" x14ac:dyDescent="0.3">
      <c r="A57" s="6"/>
      <c r="B57" s="9"/>
      <c r="C57" s="9" t="s">
        <v>63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7.100000000000001" customHeight="1" x14ac:dyDescent="0.3">
      <c r="A59" s="6"/>
      <c r="B59" s="9"/>
      <c r="C59" s="9" t="s">
        <v>62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7.100000000000001" customHeight="1" x14ac:dyDescent="0.3">
      <c r="A60" s="6"/>
      <c r="B60" s="9"/>
      <c r="C60" s="9" t="s">
        <v>61</v>
      </c>
      <c r="D60" s="20">
        <v>14043.890037658</v>
      </c>
      <c r="E60" s="20">
        <v>403.22503863585001</v>
      </c>
      <c r="F60" s="20">
        <v>0</v>
      </c>
      <c r="G60" s="20">
        <v>980.58833841462001</v>
      </c>
      <c r="H60" s="20">
        <v>15427.703414707999</v>
      </c>
    </row>
    <row r="61" spans="1:8" ht="153" customHeight="1" x14ac:dyDescent="0.3">
      <c r="A61" s="6"/>
      <c r="B61" s="9"/>
      <c r="C61" s="9" t="s">
        <v>60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59</v>
      </c>
      <c r="C62" s="7" t="s">
        <v>58</v>
      </c>
      <c r="D62" s="20">
        <v>0</v>
      </c>
      <c r="E62" s="20">
        <v>0</v>
      </c>
      <c r="F62" s="20">
        <v>0</v>
      </c>
      <c r="G62" s="20">
        <v>755.86576521206996</v>
      </c>
      <c r="H62" s="20">
        <v>755.86576521206996</v>
      </c>
    </row>
    <row r="63" spans="1:8" ht="17.100000000000001" customHeight="1" x14ac:dyDescent="0.3">
      <c r="A63" s="6"/>
      <c r="B63" s="9"/>
      <c r="C63" s="9" t="s">
        <v>57</v>
      </c>
      <c r="D63" s="20">
        <v>0</v>
      </c>
      <c r="E63" s="20">
        <v>0</v>
      </c>
      <c r="F63" s="20">
        <v>0</v>
      </c>
      <c r="G63" s="20">
        <v>755.86576521206996</v>
      </c>
      <c r="H63" s="20">
        <v>755.86576521206996</v>
      </c>
    </row>
    <row r="64" spans="1:8" ht="17.100000000000001" customHeight="1" x14ac:dyDescent="0.3">
      <c r="A64" s="6"/>
      <c r="B64" s="9"/>
      <c r="C64" s="9" t="s">
        <v>56</v>
      </c>
      <c r="D64" s="20">
        <v>14043.890037658</v>
      </c>
      <c r="E64" s="20">
        <v>403.22503863585001</v>
      </c>
      <c r="F64" s="20">
        <v>0</v>
      </c>
      <c r="G64" s="20">
        <v>1736.4541036267001</v>
      </c>
      <c r="H64" s="20">
        <v>16183.569179919999</v>
      </c>
    </row>
    <row r="65" spans="1:8" ht="17.100000000000001" customHeight="1" x14ac:dyDescent="0.3">
      <c r="A65" s="6"/>
      <c r="B65" s="9"/>
      <c r="C65" s="9" t="s">
        <v>55</v>
      </c>
      <c r="D65" s="20"/>
      <c r="E65" s="20"/>
      <c r="F65" s="20"/>
      <c r="G65" s="20"/>
      <c r="H65" s="20"/>
    </row>
    <row r="66" spans="1:8" ht="33.9" customHeight="1" x14ac:dyDescent="0.3">
      <c r="A66" s="6">
        <v>11</v>
      </c>
      <c r="B66" s="6" t="s">
        <v>54</v>
      </c>
      <c r="C66" s="7" t="s">
        <v>53</v>
      </c>
      <c r="D66" s="20">
        <f>D64 * 3%</f>
        <v>421.31670112974001</v>
      </c>
      <c r="E66" s="20">
        <f>E64 * 3%</f>
        <v>12.096751159075501</v>
      </c>
      <c r="F66" s="20">
        <f>F64 * 3%</f>
        <v>0</v>
      </c>
      <c r="G66" s="20">
        <f>G64 * 3%</f>
        <v>52.093623108800998</v>
      </c>
      <c r="H66" s="20">
        <f>SUM(D66:G66)</f>
        <v>485.50707539761652</v>
      </c>
    </row>
    <row r="67" spans="1:8" ht="17.100000000000001" customHeight="1" x14ac:dyDescent="0.3">
      <c r="A67" s="6"/>
      <c r="B67" s="9"/>
      <c r="C67" s="9" t="s">
        <v>52</v>
      </c>
      <c r="D67" s="20">
        <f>D66</f>
        <v>421.31670112974001</v>
      </c>
      <c r="E67" s="20">
        <f>E66</f>
        <v>12.096751159075501</v>
      </c>
      <c r="F67" s="20">
        <f>F66</f>
        <v>0</v>
      </c>
      <c r="G67" s="20">
        <f>G66</f>
        <v>52.093623108800998</v>
      </c>
      <c r="H67" s="20">
        <f>SUM(D67:G67)</f>
        <v>485.50707539761652</v>
      </c>
    </row>
    <row r="68" spans="1:8" ht="17.100000000000001" customHeight="1" x14ac:dyDescent="0.3">
      <c r="A68" s="6"/>
      <c r="B68" s="9"/>
      <c r="C68" s="9" t="s">
        <v>51</v>
      </c>
      <c r="D68" s="20">
        <f>D67 + D64</f>
        <v>14465.20673878774</v>
      </c>
      <c r="E68" s="20">
        <f>E67 + E64</f>
        <v>415.32178979492551</v>
      </c>
      <c r="F68" s="20">
        <f>F67 + F64</f>
        <v>0</v>
      </c>
      <c r="G68" s="20">
        <f>G67 + G64</f>
        <v>1788.5477267355011</v>
      </c>
      <c r="H68" s="20">
        <f>SUM(D68:G68)</f>
        <v>16669.076255318167</v>
      </c>
    </row>
    <row r="69" spans="1:8" ht="17.100000000000001" customHeight="1" x14ac:dyDescent="0.3">
      <c r="A69" s="6"/>
      <c r="B69" s="9"/>
      <c r="C69" s="9" t="s">
        <v>50</v>
      </c>
      <c r="D69" s="20"/>
      <c r="E69" s="20"/>
      <c r="F69" s="20"/>
      <c r="G69" s="20"/>
      <c r="H69" s="20"/>
    </row>
    <row r="70" spans="1:8" ht="17.100000000000001" customHeight="1" x14ac:dyDescent="0.3">
      <c r="A70" s="6">
        <v>12</v>
      </c>
      <c r="B70" s="6" t="s">
        <v>49</v>
      </c>
      <c r="C70" s="7" t="s">
        <v>48</v>
      </c>
      <c r="D70" s="20">
        <f>D68 * 20%</f>
        <v>2893.041347757548</v>
      </c>
      <c r="E70" s="20">
        <f>E68 * 20%</f>
        <v>83.064357958985113</v>
      </c>
      <c r="F70" s="20">
        <f>F68 * 20%</f>
        <v>0</v>
      </c>
      <c r="G70" s="20">
        <f>G68 * 20%</f>
        <v>357.70954534710023</v>
      </c>
      <c r="H70" s="20">
        <f>SUM(D70:G70)</f>
        <v>3333.8152510636332</v>
      </c>
    </row>
    <row r="71" spans="1:8" ht="17.100000000000001" customHeight="1" x14ac:dyDescent="0.3">
      <c r="A71" s="6"/>
      <c r="B71" s="9"/>
      <c r="C71" s="9" t="s">
        <v>47</v>
      </c>
      <c r="D71" s="20">
        <f>D70</f>
        <v>2893.041347757548</v>
      </c>
      <c r="E71" s="20">
        <f>E70</f>
        <v>83.064357958985113</v>
      </c>
      <c r="F71" s="20">
        <f>F70</f>
        <v>0</v>
      </c>
      <c r="G71" s="20">
        <f>G70</f>
        <v>357.70954534710023</v>
      </c>
      <c r="H71" s="20">
        <f>SUM(D71:G71)</f>
        <v>3333.8152510636332</v>
      </c>
    </row>
    <row r="72" spans="1:8" ht="17.100000000000001" customHeight="1" x14ac:dyDescent="0.3">
      <c r="A72" s="6"/>
      <c r="B72" s="9"/>
      <c r="C72" s="9" t="s">
        <v>46</v>
      </c>
      <c r="D72" s="20">
        <f>D71 + D68</f>
        <v>17358.248086545289</v>
      </c>
      <c r="E72" s="20">
        <f>E71 + E68</f>
        <v>498.38614775391062</v>
      </c>
      <c r="F72" s="20">
        <f>F71 + F68</f>
        <v>0</v>
      </c>
      <c r="G72" s="20">
        <f>G71 + G68</f>
        <v>2146.2572720826015</v>
      </c>
      <c r="H72" s="20">
        <f>SUM(D72:G72)</f>
        <v>20002.891506381802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25</v>
      </c>
      <c r="D13" s="19">
        <v>10565.1510516</v>
      </c>
      <c r="E13" s="19">
        <v>160.74126162216001</v>
      </c>
      <c r="F13" s="19">
        <v>0</v>
      </c>
      <c r="G13" s="19">
        <v>0</v>
      </c>
      <c r="H13" s="19">
        <v>10725.892313222001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10565.1510516</v>
      </c>
      <c r="E14" s="19">
        <v>160.74126162216001</v>
      </c>
      <c r="F14" s="19">
        <v>0</v>
      </c>
      <c r="G14" s="19">
        <v>0</v>
      </c>
      <c r="H14" s="19">
        <v>10725.892313222001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120.03206522975999</v>
      </c>
      <c r="H13" s="19">
        <v>120.03206522975999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120.03206522975999</v>
      </c>
      <c r="H14" s="19">
        <v>120.03206522975999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755.86576521206996</v>
      </c>
      <c r="H13" s="19">
        <v>755.86576521206996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755.86576521206996</v>
      </c>
      <c r="H14" s="19">
        <v>755.86576521206996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2853.1509119146999</v>
      </c>
      <c r="E13" s="19">
        <v>224.52203175009001</v>
      </c>
      <c r="F13" s="19">
        <v>0</v>
      </c>
      <c r="G13" s="19">
        <v>0</v>
      </c>
      <c r="H13" s="19">
        <v>3077.6729436648002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2853.1509119146999</v>
      </c>
      <c r="E14" s="19">
        <v>224.52203175009001</v>
      </c>
      <c r="F14" s="19">
        <v>0</v>
      </c>
      <c r="G14" s="19">
        <v>0</v>
      </c>
      <c r="H14" s="19">
        <v>3077.6729436648002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22.546751398436001</v>
      </c>
      <c r="H13" s="19">
        <v>22.546751398436001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22.546751398436001</v>
      </c>
      <c r="H14" s="19">
        <v>22.546751398436001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5" zoomScaleNormal="87" workbookViewId="0">
      <selection activeCell="F15" sqref="F15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91</v>
      </c>
      <c r="B1" s="37" t="s">
        <v>92</v>
      </c>
      <c r="C1" s="37" t="s">
        <v>93</v>
      </c>
      <c r="D1" s="37" t="s">
        <v>94</v>
      </c>
      <c r="E1" s="37" t="s">
        <v>95</v>
      </c>
      <c r="F1" s="37" t="s">
        <v>96</v>
      </c>
      <c r="G1" s="37" t="s">
        <v>97</v>
      </c>
      <c r="H1" s="37" t="s">
        <v>98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77</v>
      </c>
      <c r="B3" s="100"/>
      <c r="C3" s="45"/>
      <c r="D3" s="43">
        <v>13946.144073515001</v>
      </c>
      <c r="E3" s="41"/>
      <c r="F3" s="41"/>
      <c r="G3" s="41"/>
      <c r="H3" s="48"/>
    </row>
    <row r="4" spans="1:8" x14ac:dyDescent="0.3">
      <c r="A4" s="97" t="s">
        <v>99</v>
      </c>
      <c r="B4" s="42" t="s">
        <v>100</v>
      </c>
      <c r="C4" s="45"/>
      <c r="D4" s="43">
        <v>13418.301963514999</v>
      </c>
      <c r="E4" s="41"/>
      <c r="F4" s="41"/>
      <c r="G4" s="41"/>
      <c r="H4" s="48"/>
    </row>
    <row r="5" spans="1:8" x14ac:dyDescent="0.3">
      <c r="A5" s="97"/>
      <c r="B5" s="42" t="s">
        <v>101</v>
      </c>
      <c r="C5" s="37"/>
      <c r="D5" s="43">
        <v>385.26329337225002</v>
      </c>
      <c r="E5" s="41"/>
      <c r="F5" s="41"/>
      <c r="G5" s="41"/>
      <c r="H5" s="47"/>
    </row>
    <row r="6" spans="1:8" x14ac:dyDescent="0.3">
      <c r="A6" s="96"/>
      <c r="B6" s="42" t="s">
        <v>102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103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25</v>
      </c>
      <c r="B8" s="95"/>
      <c r="C8" s="97" t="s">
        <v>25</v>
      </c>
      <c r="D8" s="44">
        <v>10725.892313222001</v>
      </c>
      <c r="E8" s="41">
        <v>3</v>
      </c>
      <c r="F8" s="41" t="s">
        <v>104</v>
      </c>
      <c r="G8" s="44">
        <v>3575.2974377406999</v>
      </c>
      <c r="H8" s="47"/>
    </row>
    <row r="9" spans="1:8" x14ac:dyDescent="0.3">
      <c r="A9" s="98">
        <v>1</v>
      </c>
      <c r="B9" s="42" t="s">
        <v>100</v>
      </c>
      <c r="C9" s="97"/>
      <c r="D9" s="44">
        <v>10565.1510516</v>
      </c>
      <c r="E9" s="41"/>
      <c r="F9" s="41"/>
      <c r="G9" s="41"/>
      <c r="H9" s="96" t="s">
        <v>26</v>
      </c>
    </row>
    <row r="10" spans="1:8" x14ac:dyDescent="0.3">
      <c r="A10" s="97"/>
      <c r="B10" s="42" t="s">
        <v>101</v>
      </c>
      <c r="C10" s="97"/>
      <c r="D10" s="44">
        <v>160.74126162216001</v>
      </c>
      <c r="E10" s="41"/>
      <c r="F10" s="41"/>
      <c r="G10" s="41"/>
      <c r="H10" s="96"/>
    </row>
    <row r="11" spans="1:8" x14ac:dyDescent="0.3">
      <c r="A11" s="97"/>
      <c r="B11" s="42" t="s">
        <v>102</v>
      </c>
      <c r="C11" s="97"/>
      <c r="D11" s="44">
        <v>0</v>
      </c>
      <c r="E11" s="41"/>
      <c r="F11" s="41"/>
      <c r="G11" s="41"/>
      <c r="H11" s="96"/>
    </row>
    <row r="12" spans="1:8" x14ac:dyDescent="0.3">
      <c r="A12" s="97"/>
      <c r="B12" s="42" t="s">
        <v>103</v>
      </c>
      <c r="C12" s="97"/>
      <c r="D12" s="44">
        <v>0</v>
      </c>
      <c r="E12" s="41"/>
      <c r="F12" s="41"/>
      <c r="G12" s="41"/>
      <c r="H12" s="96"/>
    </row>
    <row r="13" spans="1:8" x14ac:dyDescent="0.3">
      <c r="A13" s="94" t="s">
        <v>88</v>
      </c>
      <c r="B13" s="95"/>
      <c r="C13" s="97" t="s">
        <v>106</v>
      </c>
      <c r="D13" s="44">
        <v>3077.6729436648002</v>
      </c>
      <c r="E13" s="41">
        <v>93</v>
      </c>
      <c r="F13" s="41" t="s">
        <v>105</v>
      </c>
      <c r="G13" s="44">
        <v>33.093257458761002</v>
      </c>
      <c r="H13" s="47"/>
    </row>
    <row r="14" spans="1:8" x14ac:dyDescent="0.3">
      <c r="A14" s="98">
        <v>2</v>
      </c>
      <c r="B14" s="42" t="s">
        <v>100</v>
      </c>
      <c r="C14" s="97"/>
      <c r="D14" s="44">
        <v>2853.1509119146999</v>
      </c>
      <c r="E14" s="41"/>
      <c r="F14" s="41"/>
      <c r="G14" s="41"/>
      <c r="H14" s="96" t="s">
        <v>26</v>
      </c>
    </row>
    <row r="15" spans="1:8" x14ac:dyDescent="0.3">
      <c r="A15" s="97"/>
      <c r="B15" s="42" t="s">
        <v>101</v>
      </c>
      <c r="C15" s="97"/>
      <c r="D15" s="44">
        <v>224.52203175009001</v>
      </c>
      <c r="E15" s="41"/>
      <c r="F15" s="41"/>
      <c r="G15" s="41"/>
      <c r="H15" s="96"/>
    </row>
    <row r="16" spans="1:8" x14ac:dyDescent="0.3">
      <c r="A16" s="97"/>
      <c r="B16" s="42" t="s">
        <v>102</v>
      </c>
      <c r="C16" s="97"/>
      <c r="D16" s="44">
        <v>0</v>
      </c>
      <c r="E16" s="41"/>
      <c r="F16" s="41"/>
      <c r="G16" s="41"/>
      <c r="H16" s="96"/>
    </row>
    <row r="17" spans="1:8" x14ac:dyDescent="0.3">
      <c r="A17" s="97"/>
      <c r="B17" s="42" t="s">
        <v>103</v>
      </c>
      <c r="C17" s="97"/>
      <c r="D17" s="44">
        <v>0</v>
      </c>
      <c r="E17" s="41"/>
      <c r="F17" s="41"/>
      <c r="G17" s="41"/>
      <c r="H17" s="96"/>
    </row>
    <row r="18" spans="1:8" x14ac:dyDescent="0.3">
      <c r="A18" s="97" t="s">
        <v>107</v>
      </c>
      <c r="B18" s="42" t="s">
        <v>100</v>
      </c>
      <c r="C18" s="37"/>
      <c r="D18" s="43">
        <v>13418.301963514999</v>
      </c>
      <c r="E18" s="41"/>
      <c r="F18" s="41"/>
      <c r="G18" s="41"/>
      <c r="H18" s="47"/>
    </row>
    <row r="19" spans="1:8" x14ac:dyDescent="0.3">
      <c r="A19" s="97"/>
      <c r="B19" s="42" t="s">
        <v>101</v>
      </c>
      <c r="C19" s="37"/>
      <c r="D19" s="43">
        <v>385.26329337225002</v>
      </c>
      <c r="E19" s="41"/>
      <c r="F19" s="41"/>
      <c r="G19" s="41"/>
      <c r="H19" s="47"/>
    </row>
    <row r="20" spans="1:8" x14ac:dyDescent="0.3">
      <c r="A20" s="97"/>
      <c r="B20" s="42" t="s">
        <v>102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7"/>
      <c r="B21" s="42" t="s">
        <v>103</v>
      </c>
      <c r="C21" s="37"/>
      <c r="D21" s="43">
        <v>142.5788166282</v>
      </c>
      <c r="E21" s="41"/>
      <c r="F21" s="41"/>
      <c r="G21" s="41"/>
      <c r="H21" s="47"/>
    </row>
    <row r="22" spans="1:8" x14ac:dyDescent="0.3">
      <c r="A22" s="94" t="s">
        <v>83</v>
      </c>
      <c r="B22" s="95"/>
      <c r="C22" s="97" t="s">
        <v>25</v>
      </c>
      <c r="D22" s="44">
        <v>120.03206522975999</v>
      </c>
      <c r="E22" s="41">
        <v>3</v>
      </c>
      <c r="F22" s="41" t="s">
        <v>104</v>
      </c>
      <c r="G22" s="44">
        <v>40.01068840992</v>
      </c>
      <c r="H22" s="47"/>
    </row>
    <row r="23" spans="1:8" x14ac:dyDescent="0.3">
      <c r="A23" s="98">
        <v>1</v>
      </c>
      <c r="B23" s="42" t="s">
        <v>100</v>
      </c>
      <c r="C23" s="97"/>
      <c r="D23" s="44">
        <v>0</v>
      </c>
      <c r="E23" s="41"/>
      <c r="F23" s="41"/>
      <c r="G23" s="41"/>
      <c r="H23" s="96" t="s">
        <v>26</v>
      </c>
    </row>
    <row r="24" spans="1:8" x14ac:dyDescent="0.3">
      <c r="A24" s="97"/>
      <c r="B24" s="42" t="s">
        <v>101</v>
      </c>
      <c r="C24" s="97"/>
      <c r="D24" s="44">
        <v>0</v>
      </c>
      <c r="E24" s="41"/>
      <c r="F24" s="41"/>
      <c r="G24" s="41"/>
      <c r="H24" s="96"/>
    </row>
    <row r="25" spans="1:8" x14ac:dyDescent="0.3">
      <c r="A25" s="97"/>
      <c r="B25" s="42" t="s">
        <v>102</v>
      </c>
      <c r="C25" s="97"/>
      <c r="D25" s="44">
        <v>0</v>
      </c>
      <c r="E25" s="41"/>
      <c r="F25" s="41"/>
      <c r="G25" s="41"/>
      <c r="H25" s="96"/>
    </row>
    <row r="26" spans="1:8" x14ac:dyDescent="0.3">
      <c r="A26" s="97"/>
      <c r="B26" s="42" t="s">
        <v>103</v>
      </c>
      <c r="C26" s="97"/>
      <c r="D26" s="44">
        <v>120.03206522975999</v>
      </c>
      <c r="E26" s="41"/>
      <c r="F26" s="41"/>
      <c r="G26" s="41"/>
      <c r="H26" s="96"/>
    </row>
    <row r="27" spans="1:8" x14ac:dyDescent="0.3">
      <c r="A27" s="94" t="s">
        <v>90</v>
      </c>
      <c r="B27" s="95"/>
      <c r="C27" s="97" t="s">
        <v>106</v>
      </c>
      <c r="D27" s="44">
        <v>22.546751398436001</v>
      </c>
      <c r="E27" s="41">
        <v>93</v>
      </c>
      <c r="F27" s="41" t="s">
        <v>105</v>
      </c>
      <c r="G27" s="44">
        <v>0.24243818707996001</v>
      </c>
      <c r="H27" s="47"/>
    </row>
    <row r="28" spans="1:8" x14ac:dyDescent="0.3">
      <c r="A28" s="98">
        <v>2</v>
      </c>
      <c r="B28" s="42" t="s">
        <v>100</v>
      </c>
      <c r="C28" s="97"/>
      <c r="D28" s="44">
        <v>0</v>
      </c>
      <c r="E28" s="41"/>
      <c r="F28" s="41"/>
      <c r="G28" s="41"/>
      <c r="H28" s="96" t="s">
        <v>26</v>
      </c>
    </row>
    <row r="29" spans="1:8" x14ac:dyDescent="0.3">
      <c r="A29" s="97"/>
      <c r="B29" s="42" t="s">
        <v>101</v>
      </c>
      <c r="C29" s="97"/>
      <c r="D29" s="44">
        <v>0</v>
      </c>
      <c r="E29" s="41"/>
      <c r="F29" s="41"/>
      <c r="G29" s="41"/>
      <c r="H29" s="96"/>
    </row>
    <row r="30" spans="1:8" x14ac:dyDescent="0.3">
      <c r="A30" s="97"/>
      <c r="B30" s="42" t="s">
        <v>102</v>
      </c>
      <c r="C30" s="97"/>
      <c r="D30" s="44">
        <v>0</v>
      </c>
      <c r="E30" s="41"/>
      <c r="F30" s="41"/>
      <c r="G30" s="41"/>
      <c r="H30" s="96"/>
    </row>
    <row r="31" spans="1:8" x14ac:dyDescent="0.3">
      <c r="A31" s="97"/>
      <c r="B31" s="42" t="s">
        <v>103</v>
      </c>
      <c r="C31" s="97"/>
      <c r="D31" s="44">
        <v>22.546751398436001</v>
      </c>
      <c r="E31" s="41"/>
      <c r="F31" s="41"/>
      <c r="G31" s="41"/>
      <c r="H31" s="96"/>
    </row>
    <row r="32" spans="1:8" ht="24.6" x14ac:dyDescent="0.3">
      <c r="A32" s="99" t="s">
        <v>85</v>
      </c>
      <c r="B32" s="100"/>
      <c r="C32" s="37"/>
      <c r="D32" s="43">
        <v>755.86576521206996</v>
      </c>
      <c r="E32" s="41"/>
      <c r="F32" s="41"/>
      <c r="G32" s="41"/>
      <c r="H32" s="47"/>
    </row>
    <row r="33" spans="1:8" x14ac:dyDescent="0.3">
      <c r="A33" s="97" t="s">
        <v>108</v>
      </c>
      <c r="B33" s="42" t="s">
        <v>100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101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102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103</v>
      </c>
      <c r="C36" s="37"/>
      <c r="D36" s="43">
        <v>755.86576521206996</v>
      </c>
      <c r="E36" s="41"/>
      <c r="F36" s="41"/>
      <c r="G36" s="41"/>
      <c r="H36" s="47"/>
    </row>
    <row r="37" spans="1:8" x14ac:dyDescent="0.3">
      <c r="A37" s="94" t="s">
        <v>85</v>
      </c>
      <c r="B37" s="95"/>
      <c r="C37" s="97" t="s">
        <v>25</v>
      </c>
      <c r="D37" s="44">
        <v>755.86576521206996</v>
      </c>
      <c r="E37" s="41">
        <v>3</v>
      </c>
      <c r="F37" s="41" t="s">
        <v>104</v>
      </c>
      <c r="G37" s="44">
        <v>251.95525507068999</v>
      </c>
      <c r="H37" s="47"/>
    </row>
    <row r="38" spans="1:8" x14ac:dyDescent="0.3">
      <c r="A38" s="98">
        <v>1</v>
      </c>
      <c r="B38" s="42" t="s">
        <v>100</v>
      </c>
      <c r="C38" s="97"/>
      <c r="D38" s="44">
        <v>0</v>
      </c>
      <c r="E38" s="41"/>
      <c r="F38" s="41"/>
      <c r="G38" s="41"/>
      <c r="H38" s="96" t="s">
        <v>26</v>
      </c>
    </row>
    <row r="39" spans="1:8" x14ac:dyDescent="0.3">
      <c r="A39" s="97"/>
      <c r="B39" s="42" t="s">
        <v>101</v>
      </c>
      <c r="C39" s="97"/>
      <c r="D39" s="44">
        <v>0</v>
      </c>
      <c r="E39" s="41"/>
      <c r="F39" s="41"/>
      <c r="G39" s="41"/>
      <c r="H39" s="96"/>
    </row>
    <row r="40" spans="1:8" x14ac:dyDescent="0.3">
      <c r="A40" s="97"/>
      <c r="B40" s="42" t="s">
        <v>102</v>
      </c>
      <c r="C40" s="97"/>
      <c r="D40" s="44">
        <v>0</v>
      </c>
      <c r="E40" s="41"/>
      <c r="F40" s="41"/>
      <c r="G40" s="41"/>
      <c r="H40" s="96"/>
    </row>
    <row r="41" spans="1:8" x14ac:dyDescent="0.3">
      <c r="A41" s="97"/>
      <c r="B41" s="42" t="s">
        <v>103</v>
      </c>
      <c r="C41" s="97"/>
      <c r="D41" s="44">
        <v>755.86576521206996</v>
      </c>
      <c r="E41" s="41"/>
      <c r="F41" s="41"/>
      <c r="G41" s="41"/>
      <c r="H41" s="96"/>
    </row>
    <row r="42" spans="1:8" x14ac:dyDescent="0.3">
      <c r="A42" s="46"/>
      <c r="C42" s="46"/>
      <c r="D42" s="40"/>
      <c r="E42" s="40"/>
      <c r="F42" s="40"/>
      <c r="G42" s="40"/>
      <c r="H42" s="49"/>
    </row>
    <row r="44" spans="1:8" x14ac:dyDescent="0.3">
      <c r="A44" s="93" t="s">
        <v>109</v>
      </c>
      <c r="B44" s="93"/>
      <c r="C44" s="93"/>
      <c r="D44" s="93"/>
      <c r="E44" s="93"/>
      <c r="F44" s="93"/>
      <c r="G44" s="93"/>
      <c r="H44" s="93"/>
    </row>
    <row r="45" spans="1:8" x14ac:dyDescent="0.3">
      <c r="A45" s="93" t="s">
        <v>110</v>
      </c>
      <c r="B45" s="93"/>
      <c r="C45" s="93"/>
      <c r="D45" s="93"/>
      <c r="E45" s="93"/>
      <c r="F45" s="93"/>
      <c r="G45" s="93"/>
      <c r="H45" s="93"/>
    </row>
  </sheetData>
  <mergeCells count="27">
    <mergeCell ref="A3:B3"/>
    <mergeCell ref="A4:A7"/>
    <mergeCell ref="A8:B8"/>
    <mergeCell ref="H9:H12"/>
    <mergeCell ref="C8:C12"/>
    <mergeCell ref="A9:A12"/>
    <mergeCell ref="A13:B13"/>
    <mergeCell ref="H14:H17"/>
    <mergeCell ref="C13:C17"/>
    <mergeCell ref="A14:A17"/>
    <mergeCell ref="A18:A21"/>
    <mergeCell ref="A22:B22"/>
    <mergeCell ref="H23:H26"/>
    <mergeCell ref="C22:C26"/>
    <mergeCell ref="A23:A26"/>
    <mergeCell ref="A27:B27"/>
    <mergeCell ref="H28:H31"/>
    <mergeCell ref="C27:C31"/>
    <mergeCell ref="A28:A31"/>
    <mergeCell ref="A32:B32"/>
    <mergeCell ref="A33:A36"/>
    <mergeCell ref="A45:H45"/>
    <mergeCell ref="A37:B37"/>
    <mergeCell ref="H38:H41"/>
    <mergeCell ref="C37:C41"/>
    <mergeCell ref="A38:A41"/>
    <mergeCell ref="A44:H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hidden="1" customHeight="1" x14ac:dyDescent="0.3">
      <c r="A4" s="25" t="s">
        <v>120</v>
      </c>
      <c r="B4" s="26" t="s">
        <v>105</v>
      </c>
      <c r="C4" s="27">
        <v>12.243113248798</v>
      </c>
      <c r="D4" s="27">
        <v>25.632087662364999</v>
      </c>
      <c r="E4" s="26">
        <v>0.4</v>
      </c>
      <c r="F4" s="26"/>
      <c r="G4" s="27">
        <v>313.81655205343998</v>
      </c>
      <c r="H4" s="28"/>
    </row>
    <row r="5" spans="1:8" ht="39" customHeight="1" x14ac:dyDescent="0.3">
      <c r="A5" s="25" t="s">
        <v>121</v>
      </c>
      <c r="B5" s="26" t="s">
        <v>105</v>
      </c>
      <c r="C5" s="27">
        <v>111.06252732838</v>
      </c>
      <c r="D5" s="27">
        <v>19.447555803385999</v>
      </c>
      <c r="E5" s="26">
        <v>0.4</v>
      </c>
      <c r="F5" s="25" t="s">
        <v>121</v>
      </c>
      <c r="G5" s="27">
        <v>3278.5008229999999</v>
      </c>
      <c r="H5" s="28" t="s">
        <v>140</v>
      </c>
    </row>
    <row r="6" spans="1:8" ht="39" hidden="1" customHeight="1" x14ac:dyDescent="0.3">
      <c r="A6" s="25" t="s">
        <v>122</v>
      </c>
      <c r="B6" s="26" t="s">
        <v>105</v>
      </c>
      <c r="C6" s="27">
        <v>10.056843025798001</v>
      </c>
      <c r="D6" s="27">
        <v>80.053876886355994</v>
      </c>
      <c r="E6" s="26">
        <v>0.4</v>
      </c>
      <c r="F6" s="25" t="s">
        <v>122</v>
      </c>
      <c r="G6" s="27">
        <v>805.08927345263999</v>
      </c>
      <c r="H6" s="28"/>
    </row>
    <row r="7" spans="1:8" ht="39" customHeight="1" x14ac:dyDescent="0.3">
      <c r="A7" s="25" t="s">
        <v>123</v>
      </c>
      <c r="B7" s="26" t="s">
        <v>104</v>
      </c>
      <c r="C7" s="27">
        <v>3.3113248797550998</v>
      </c>
      <c r="D7" s="27">
        <v>881.09974599531995</v>
      </c>
      <c r="E7" s="26">
        <v>0.4</v>
      </c>
      <c r="F7" s="25" t="s">
        <v>123</v>
      </c>
      <c r="G7" s="27">
        <v>2917.6075104602</v>
      </c>
      <c r="H7" s="28" t="s">
        <v>141</v>
      </c>
    </row>
    <row r="8" spans="1:8" ht="39" hidden="1" customHeight="1" x14ac:dyDescent="0.3">
      <c r="A8" s="25" t="s">
        <v>124</v>
      </c>
      <c r="B8" s="26" t="s">
        <v>105</v>
      </c>
      <c r="C8" s="27">
        <v>102.75470048098001</v>
      </c>
      <c r="D8" s="27">
        <v>19.225895489928</v>
      </c>
      <c r="E8" s="26">
        <v>0.4</v>
      </c>
      <c r="F8" s="26"/>
      <c r="G8" s="27">
        <v>1975.5511325462001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2025-11-18T12:50:35Z</dcterms:modified>
</cp:coreProperties>
</file>